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คำนวณ" sheetId="1" r:id="rId1"/>
    <sheet name="ที่มาEF" sheetId="2" r:id="rId2"/>
    <sheet name="ที่มาอัตราการสิ้นเปลือง" sheetId="3" r:id="rId3"/>
  </sheets>
  <calcPr calcId="145621"/>
</workbook>
</file>

<file path=xl/calcChain.xml><?xml version="1.0" encoding="utf-8"?>
<calcChain xmlns="http://schemas.openxmlformats.org/spreadsheetml/2006/main">
  <c r="H16" i="1" l="1"/>
  <c r="H11" i="1"/>
  <c r="H12" i="1"/>
  <c r="H13" i="1"/>
  <c r="H15" i="1"/>
  <c r="H14" i="1" l="1"/>
  <c r="K12" i="1"/>
  <c r="K19" i="1" l="1"/>
  <c r="K5" i="1"/>
  <c r="K28" i="1"/>
  <c r="K29" i="1"/>
  <c r="K30" i="1"/>
  <c r="K31" i="1"/>
  <c r="K32" i="1"/>
  <c r="K33" i="1"/>
  <c r="K34" i="1"/>
  <c r="K27" i="1"/>
  <c r="K25" i="1"/>
  <c r="K24" i="1" l="1"/>
  <c r="K7" i="1"/>
  <c r="K6" i="1"/>
  <c r="K40" i="1" s="1"/>
  <c r="K17" i="1"/>
  <c r="K18" i="1"/>
  <c r="K22" i="1"/>
  <c r="K9" i="1"/>
  <c r="K41" i="1" s="1"/>
  <c r="K20" i="1"/>
  <c r="K15" i="1"/>
  <c r="K14" i="1"/>
  <c r="K13" i="1"/>
  <c r="K16" i="1"/>
  <c r="K11" i="1"/>
  <c r="K36" i="1" l="1"/>
  <c r="K37" i="1" s="1"/>
  <c r="K42" i="1"/>
  <c r="K43" i="1" s="1"/>
  <c r="M41" i="1" l="1"/>
  <c r="M40" i="1"/>
  <c r="M42" i="1"/>
</calcChain>
</file>

<file path=xl/sharedStrings.xml><?xml version="1.0" encoding="utf-8"?>
<sst xmlns="http://schemas.openxmlformats.org/spreadsheetml/2006/main" count="168" uniqueCount="86">
  <si>
    <t>พลังงานไฟฟ้า</t>
  </si>
  <si>
    <t>รายการ</t>
  </si>
  <si>
    <t>รายการหลัก</t>
  </si>
  <si>
    <t>รายการย่อย</t>
  </si>
  <si>
    <t>ไฟฟ้าจากงาน</t>
  </si>
  <si>
    <t>หน่วย</t>
  </si>
  <si>
    <t>kWh</t>
  </si>
  <si>
    <t>ปริมาณ</t>
  </si>
  <si>
    <t>รถยนต์ส่วนตัว</t>
  </si>
  <si>
    <t>แท็กซี่</t>
  </si>
  <si>
    <t>รถโดยสารประจำทาง</t>
  </si>
  <si>
    <t>รถตู้ประจำทาง</t>
  </si>
  <si>
    <t>จักรยานยนต์</t>
  </si>
  <si>
    <t>เดิน</t>
  </si>
  <si>
    <t>จักรยาน</t>
  </si>
  <si>
    <t>เที่ยวบินในประเทศ</t>
  </si>
  <si>
    <t>เที่ยวบินระหว่างประเทศ</t>
  </si>
  <si>
    <t>km</t>
  </si>
  <si>
    <t>EF (kgCO2e/หน่วย)</t>
  </si>
  <si>
    <t>คน</t>
  </si>
  <si>
    <t>อาหารปกติ</t>
  </si>
  <si>
    <t>อาหารมังสวิรัติ</t>
  </si>
  <si>
    <t>ของเสียหลังการจัดงาน</t>
  </si>
  <si>
    <t xml:space="preserve">กระดาษ / กระดาษกล่อง </t>
  </si>
  <si>
    <t xml:space="preserve">ผ้า </t>
  </si>
  <si>
    <t xml:space="preserve">เศษอาหาร </t>
  </si>
  <si>
    <t>เศษไม้</t>
  </si>
  <si>
    <t>กิ่งไม้ ต้นหญ้า จากสวน</t>
  </si>
  <si>
    <t>ผ้าอ้อมเด็กทำด้วยกระดาษ</t>
  </si>
  <si>
    <t xml:space="preserve">ยางและหนัง </t>
  </si>
  <si>
    <t>อื่นๆ</t>
  </si>
  <si>
    <t>kg</t>
  </si>
  <si>
    <t>CF(kgCO2e)</t>
  </si>
  <si>
    <t>ที่มา</t>
  </si>
  <si>
    <t>Thai LCI Database</t>
  </si>
  <si>
    <t>แนวทางการประเมินคาร์บอนฟุตพริ้นท์ของผลิตภัณฑ์ (พิมพ์ครั้งที่4)</t>
  </si>
  <si>
    <t>ลิตร</t>
  </si>
  <si>
    <t>ระยะทาง</t>
  </si>
  <si>
    <t>pkm</t>
  </si>
  <si>
    <t>km/L</t>
  </si>
  <si>
    <t>km/kg</t>
  </si>
  <si>
    <t>อัตราสิ้นเปลือง</t>
  </si>
  <si>
    <t>SCOPE</t>
  </si>
  <si>
    <t>การปรุงอาหาร</t>
  </si>
  <si>
    <t>ก๊าซหุงต้ม</t>
  </si>
  <si>
    <t>การเดินทาง</t>
  </si>
  <si>
    <t>การพักแรม</t>
  </si>
  <si>
    <t>จำนวนผู้พักแรม</t>
  </si>
  <si>
    <t>คน-คืน</t>
  </si>
  <si>
    <t>เอกสารแจก</t>
  </si>
  <si>
    <t>กระดาษ</t>
  </si>
  <si>
    <t>พลาสติก</t>
  </si>
  <si>
    <t>www.carbonzero.co.nz</t>
  </si>
  <si>
    <t>พักแรม</t>
  </si>
  <si>
    <t>นฤเทพ (2555)</t>
  </si>
  <si>
    <t>รถยนต์ส่วนบุคคล</t>
  </si>
  <si>
    <t>รถกระบะส่วนบุคคล</t>
  </si>
  <si>
    <t>รถกระบะส่วนตัว</t>
  </si>
  <si>
    <t>กรมควบคุมมลพิษ, 2551; รถจักรยานยนต์4 จังหวะเครื่องยนต์ขนาด 125 cc</t>
  </si>
  <si>
    <t>กรมควบคุมมลพิษ, 2551; รถยนต์ขนาดกลาง (1800 cc)</t>
  </si>
  <si>
    <t>American Petroleum Institute, 2004 ; รถกระบะส่วนบุคคลขนาด 1 ตัน</t>
  </si>
  <si>
    <t>American Petroleum Institute, 2004 ; รถ NGV</t>
  </si>
  <si>
    <t>American Petroleum Institute, 2004 ; รถโดยสารประจำทาง</t>
  </si>
  <si>
    <t>American Petroleum Institute, 2004 ; รถตู้โดยสาร</t>
  </si>
  <si>
    <t>รถยนต์ส่วนตัว (เบนซิน)</t>
  </si>
  <si>
    <t>IPCC Vol.2 table 3.2.1, 3.2.2, DEDE</t>
  </si>
  <si>
    <t>รถกระบะส่วนตัว (ดีเซล)</t>
  </si>
  <si>
    <t>IPCC Vol.2 table 3.2.1, 3.2.2, PTT</t>
  </si>
  <si>
    <t>LPG 1 litre = 0.54 kg (DEDE)</t>
  </si>
  <si>
    <t>แท็กซี่ (CNG)</t>
  </si>
  <si>
    <t>รถโดยสารประจำทาง  (ดีเซล)</t>
  </si>
  <si>
    <t>รถตู้ประจำทาง  (ดีเซล)</t>
  </si>
  <si>
    <t>จักรยานยนต์ (เบนซิน)</t>
  </si>
  <si>
    <t>Defra, 2010</t>
  </si>
  <si>
    <t>Total</t>
  </si>
  <si>
    <t>kgCO2e</t>
  </si>
  <si>
    <t>tCO2e</t>
  </si>
  <si>
    <t>สำหรับกรอกข้อมูล</t>
  </si>
  <si>
    <t xml:space="preserve">Ecoinvent 2.2, IPCC 2007  ;GWP 100a Kraft paper, bleached </t>
  </si>
  <si>
    <t xml:space="preserve">Ecoinvent 2.2, IPCC 2007  ;GWP 100a Polyethylene terephthalate, granulate, amorphous, at plant </t>
  </si>
  <si>
    <t>SCOPE1</t>
  </si>
  <si>
    <t>SCOPE2</t>
  </si>
  <si>
    <t>SCOPE3</t>
  </si>
  <si>
    <t>TOTAL</t>
  </si>
  <si>
    <t>%</t>
  </si>
  <si>
    <t xml:space="preserve">ProjectName: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</si>
</sst>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_ ;\-#,##0.0000\ "/>
  </numFmts>
  <fonts count="14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Tahoma"/>
      <family val="2"/>
      <charset val="222"/>
    </font>
    <font>
      <u/>
      <sz val="10"/>
      <color rgb="FF0000CC"/>
      <name val="Calibri"/>
      <family val="2"/>
      <scheme val="minor"/>
    </font>
    <font>
      <u/>
      <sz val="10"/>
      <color rgb="FF0000CC"/>
      <name val="Tahoma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9" tint="0.79998168889431442"/>
      <name val="Calibri"/>
      <family val="2"/>
      <scheme val="minor"/>
    </font>
    <font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Border="1"/>
    <xf numFmtId="0" fontId="7" fillId="0" borderId="0" xfId="1" applyFont="1" applyAlignment="1" applyProtection="1"/>
    <xf numFmtId="0" fontId="6" fillId="0" borderId="0" xfId="0" applyFont="1"/>
    <xf numFmtId="0" fontId="8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0" fillId="4" borderId="0" xfId="0" applyNumberFormat="1" applyFont="1" applyFill="1" applyAlignment="1">
      <alignment horizontal="right" vertical="center"/>
    </xf>
    <xf numFmtId="0" fontId="11" fillId="5" borderId="0" xfId="0" applyFont="1" applyFill="1" applyAlignment="1">
      <alignment horizontal="center" vertical="center"/>
    </xf>
    <xf numFmtId="2" fontId="11" fillId="5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0" fillId="7" borderId="0" xfId="0" applyFont="1" applyFill="1" applyAlignment="1">
      <alignment horizontal="center" vertical="center"/>
    </xf>
    <xf numFmtId="2" fontId="10" fillId="7" borderId="0" xfId="0" applyNumberFormat="1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2" fontId="12" fillId="8" borderId="0" xfId="0" applyNumberFormat="1" applyFont="1" applyFill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tCO2e</c:v>
          </c:tx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00CC"/>
              </a:solidFill>
            </c:spPr>
          </c:dPt>
          <c:dLbls>
            <c:dLbl>
              <c:idx val="0"/>
              <c:layout>
                <c:manualLayout>
                  <c:x val="2.7777777777777832E-2"/>
                  <c:y val="-5.5652184074345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222222222222247E-2"/>
                  <c:y val="-5.10145020681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22222222222247E-2"/>
                  <c:y val="-2.782609203717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คำนวณ!$J$40:$J$42</c:f>
              <c:strCache>
                <c:ptCount val="3"/>
                <c:pt idx="0">
                  <c:v>SCOPE1</c:v>
                </c:pt>
                <c:pt idx="1">
                  <c:v>SCOPE2</c:v>
                </c:pt>
                <c:pt idx="2">
                  <c:v>SCOPE3</c:v>
                </c:pt>
              </c:strCache>
            </c:strRef>
          </c:cat>
          <c:val>
            <c:numRef>
              <c:f>คำนวณ!$K$40:$K$42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7595904"/>
        <c:axId val="56765248"/>
        <c:axId val="0"/>
      </c:bar3DChart>
      <c:catAx>
        <c:axId val="617595904"/>
        <c:scaling>
          <c:orientation val="minMax"/>
        </c:scaling>
        <c:delete val="0"/>
        <c:axPos val="b"/>
        <c:majorTickMark val="out"/>
        <c:minorTickMark val="none"/>
        <c:tickLblPos val="nextTo"/>
        <c:crossAx val="56765248"/>
        <c:crosses val="autoZero"/>
        <c:auto val="1"/>
        <c:lblAlgn val="ctr"/>
        <c:lblOffset val="100"/>
        <c:noMultiLvlLbl val="0"/>
      </c:catAx>
      <c:valAx>
        <c:axId val="56765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17595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523874</xdr:colOff>
      <xdr:row>39</xdr:row>
      <xdr:rowOff>71438</xdr:rowOff>
    </xdr:from>
    <xdr:to>
      <xdr:col>7</xdr:col>
      <xdr:colOff>392905</xdr:colOff>
      <xdr:row>53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arbonzero.co.n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abSelected="1" zoomScale="80" zoomScaleNormal="80" workbookViewId="0">
      <selection activeCell="Q14" sqref="Q14"/>
    </sheetView>
  </sheetViews>
  <sheetFormatPr defaultColWidth="9" defaultRowHeight="15.75"/>
  <cols>
    <col min="1" max="1" width="7.85546875" style="1" bestFit="1" customWidth="1"/>
    <col min="2" max="2" width="25.28515625" style="1" customWidth="1"/>
    <col min="3" max="3" width="23.140625" style="4" bestFit="1" customWidth="1"/>
    <col min="4" max="4" width="9.28515625" style="4" bestFit="1" customWidth="1"/>
    <col min="5" max="5" width="6.42578125" style="1" bestFit="1" customWidth="1"/>
    <col min="6" max="6" width="16.42578125" style="1" bestFit="1" customWidth="1"/>
    <col min="7" max="7" width="8.5703125" style="1" bestFit="1" customWidth="1"/>
    <col min="8" max="8" width="10.7109375" style="1" bestFit="1" customWidth="1"/>
    <col min="9" max="9" width="12.42578125" style="1" customWidth="1"/>
    <col min="10" max="10" width="20.42578125" style="1" bestFit="1" customWidth="1"/>
    <col min="11" max="11" width="13.42578125" style="1" bestFit="1" customWidth="1"/>
    <col min="12" max="16384" width="9" style="1"/>
  </cols>
  <sheetData>
    <row r="2" spans="1:12" ht="28.5">
      <c r="A2" s="44" t="s">
        <v>85</v>
      </c>
    </row>
    <row r="4" spans="1:12">
      <c r="A4" s="3" t="s">
        <v>42</v>
      </c>
      <c r="B4" s="3" t="s">
        <v>2</v>
      </c>
      <c r="C4" s="3" t="s">
        <v>3</v>
      </c>
      <c r="D4" s="3" t="s">
        <v>37</v>
      </c>
      <c r="E4" s="3" t="s">
        <v>5</v>
      </c>
      <c r="F4" s="3" t="s">
        <v>41</v>
      </c>
      <c r="G4" s="3" t="s">
        <v>5</v>
      </c>
      <c r="H4" s="3" t="s">
        <v>7</v>
      </c>
      <c r="I4" s="3" t="s">
        <v>5</v>
      </c>
      <c r="J4" s="3" t="s">
        <v>18</v>
      </c>
      <c r="K4" s="3" t="s">
        <v>32</v>
      </c>
      <c r="L4" s="3"/>
    </row>
    <row r="5" spans="1:12">
      <c r="A5" s="1">
        <v>1</v>
      </c>
      <c r="B5" s="2" t="s">
        <v>43</v>
      </c>
      <c r="C5" s="2" t="s">
        <v>44</v>
      </c>
      <c r="D5" s="3"/>
      <c r="E5" s="3"/>
      <c r="F5" s="3"/>
      <c r="G5" s="3"/>
      <c r="H5" s="21"/>
      <c r="I5" s="1" t="s">
        <v>31</v>
      </c>
      <c r="J5" s="30">
        <v>3.1132977333333298</v>
      </c>
      <c r="K5" s="10">
        <f>H5*J5</f>
        <v>0</v>
      </c>
      <c r="L5" s="3"/>
    </row>
    <row r="6" spans="1:12">
      <c r="A6" s="3"/>
      <c r="B6" s="16"/>
      <c r="C6" s="4" t="s">
        <v>20</v>
      </c>
      <c r="D6" s="3"/>
      <c r="E6" s="3"/>
      <c r="F6" s="3"/>
      <c r="G6" s="3"/>
      <c r="H6" s="21"/>
      <c r="I6" s="1" t="s">
        <v>19</v>
      </c>
      <c r="J6" s="30">
        <v>2.4432</v>
      </c>
      <c r="K6" s="10">
        <f>H6*J6</f>
        <v>0</v>
      </c>
      <c r="L6" s="3"/>
    </row>
    <row r="7" spans="1:12">
      <c r="A7" s="3"/>
      <c r="B7" s="3"/>
      <c r="C7" s="4" t="s">
        <v>21</v>
      </c>
      <c r="D7" s="3"/>
      <c r="E7" s="3"/>
      <c r="F7" s="3"/>
      <c r="G7" s="3"/>
      <c r="H7" s="21"/>
      <c r="I7" s="1" t="s">
        <v>19</v>
      </c>
      <c r="J7" s="30">
        <v>0.74960000000000004</v>
      </c>
      <c r="K7" s="10">
        <f>H7*J7</f>
        <v>0</v>
      </c>
      <c r="L7" s="3"/>
    </row>
    <row r="8" spans="1:12">
      <c r="A8" s="3"/>
      <c r="B8" s="3"/>
      <c r="C8" s="3"/>
      <c r="D8" s="3"/>
      <c r="E8" s="3"/>
      <c r="F8" s="3"/>
      <c r="G8" s="3"/>
      <c r="H8" s="28"/>
      <c r="I8" s="3"/>
      <c r="J8" s="3"/>
      <c r="K8" s="3"/>
      <c r="L8" s="3"/>
    </row>
    <row r="9" spans="1:12">
      <c r="A9" s="1">
        <v>2</v>
      </c>
      <c r="B9" s="2" t="s">
        <v>0</v>
      </c>
      <c r="C9" s="4" t="s">
        <v>4</v>
      </c>
      <c r="H9" s="21"/>
      <c r="I9" s="1" t="s">
        <v>6</v>
      </c>
      <c r="J9" s="30">
        <v>0.58130000000000004</v>
      </c>
      <c r="K9" s="10">
        <f>H9*J9</f>
        <v>0</v>
      </c>
    </row>
    <row r="10" spans="1:12">
      <c r="B10" s="2"/>
      <c r="H10" s="9"/>
      <c r="J10" s="5"/>
      <c r="K10" s="11"/>
    </row>
    <row r="11" spans="1:12">
      <c r="A11" s="1">
        <v>3</v>
      </c>
      <c r="B11" s="2" t="s">
        <v>45</v>
      </c>
      <c r="C11" s="4" t="s">
        <v>55</v>
      </c>
      <c r="D11" s="20"/>
      <c r="E11" s="1" t="s">
        <v>17</v>
      </c>
      <c r="F11" s="9">
        <v>13.795999999999999</v>
      </c>
      <c r="G11" s="1" t="s">
        <v>39</v>
      </c>
      <c r="H11" s="32">
        <f>D11/F11</f>
        <v>0</v>
      </c>
      <c r="I11" s="1" t="s">
        <v>36</v>
      </c>
      <c r="J11" s="30">
        <v>2.2375543279999999</v>
      </c>
      <c r="K11" s="10">
        <f>H11*J11</f>
        <v>0</v>
      </c>
    </row>
    <row r="12" spans="1:12">
      <c r="B12" s="2"/>
      <c r="C12" s="4" t="s">
        <v>56</v>
      </c>
      <c r="D12" s="20"/>
      <c r="E12" s="1" t="s">
        <v>17</v>
      </c>
      <c r="F12" s="9">
        <v>11.111000000000001</v>
      </c>
      <c r="G12" s="1" t="s">
        <v>39</v>
      </c>
      <c r="H12" s="32">
        <f>D12/F12</f>
        <v>0</v>
      </c>
      <c r="I12" s="1" t="s">
        <v>36</v>
      </c>
      <c r="J12" s="30">
        <v>2.7446002740000002</v>
      </c>
      <c r="K12" s="10">
        <f>H12*J12</f>
        <v>0</v>
      </c>
    </row>
    <row r="13" spans="1:12">
      <c r="C13" s="4" t="s">
        <v>9</v>
      </c>
      <c r="D13" s="20"/>
      <c r="E13" s="1" t="s">
        <v>17</v>
      </c>
      <c r="F13" s="9">
        <v>11.904999999999999</v>
      </c>
      <c r="G13" s="1" t="s">
        <v>40</v>
      </c>
      <c r="H13" s="32">
        <f>D13/F13</f>
        <v>0</v>
      </c>
      <c r="I13" s="1" t="s">
        <v>36</v>
      </c>
      <c r="J13" s="30">
        <v>2.2472425999999999</v>
      </c>
      <c r="K13" s="10">
        <f t="shared" ref="K13:K20" si="0">H13*J13</f>
        <v>0</v>
      </c>
    </row>
    <row r="14" spans="1:12">
      <c r="C14" s="4" t="s">
        <v>10</v>
      </c>
      <c r="D14" s="20"/>
      <c r="E14" s="1" t="s">
        <v>17</v>
      </c>
      <c r="F14" s="9">
        <v>2.85</v>
      </c>
      <c r="G14" s="1" t="s">
        <v>39</v>
      </c>
      <c r="H14" s="32">
        <f>(D14/F14)/32</f>
        <v>0</v>
      </c>
      <c r="I14" s="1" t="s">
        <v>36</v>
      </c>
      <c r="J14" s="30">
        <v>2.7446002740000002</v>
      </c>
      <c r="K14" s="10">
        <f t="shared" si="0"/>
        <v>0</v>
      </c>
    </row>
    <row r="15" spans="1:12">
      <c r="C15" s="4" t="s">
        <v>11</v>
      </c>
      <c r="D15" s="20"/>
      <c r="E15" s="1" t="s">
        <v>17</v>
      </c>
      <c r="F15" s="9">
        <v>10.204000000000001</v>
      </c>
      <c r="G15" s="1" t="s">
        <v>39</v>
      </c>
      <c r="H15" s="32">
        <f>(D15/F15)/15</f>
        <v>0</v>
      </c>
      <c r="I15" s="1" t="s">
        <v>36</v>
      </c>
      <c r="J15" s="30">
        <v>2.7446002740000002</v>
      </c>
      <c r="K15" s="10">
        <f t="shared" si="0"/>
        <v>0</v>
      </c>
    </row>
    <row r="16" spans="1:12">
      <c r="C16" s="4" t="s">
        <v>12</v>
      </c>
      <c r="D16" s="20"/>
      <c r="E16" s="1" t="s">
        <v>17</v>
      </c>
      <c r="F16" s="9">
        <v>38.655000000000001</v>
      </c>
      <c r="G16" s="1" t="s">
        <v>39</v>
      </c>
      <c r="H16" s="32">
        <f>D16/F16</f>
        <v>0</v>
      </c>
      <c r="I16" s="1" t="s">
        <v>36</v>
      </c>
      <c r="J16" s="30">
        <v>2.2375543279999999</v>
      </c>
      <c r="K16" s="10">
        <f t="shared" si="0"/>
        <v>0</v>
      </c>
    </row>
    <row r="17" spans="2:11">
      <c r="C17" s="4" t="s">
        <v>13</v>
      </c>
      <c r="D17" s="20"/>
      <c r="E17" s="1" t="s">
        <v>17</v>
      </c>
      <c r="H17" s="12"/>
      <c r="J17" s="31">
        <v>0</v>
      </c>
      <c r="K17" s="10">
        <f t="shared" si="0"/>
        <v>0</v>
      </c>
    </row>
    <row r="18" spans="2:11">
      <c r="C18" s="4" t="s">
        <v>14</v>
      </c>
      <c r="D18" s="20"/>
      <c r="E18" s="1" t="s">
        <v>17</v>
      </c>
      <c r="H18" s="12"/>
      <c r="J18" s="31">
        <v>0</v>
      </c>
      <c r="K18" s="10">
        <f t="shared" si="0"/>
        <v>0</v>
      </c>
    </row>
    <row r="19" spans="2:11">
      <c r="C19" s="4" t="s">
        <v>15</v>
      </c>
      <c r="D19" s="22"/>
      <c r="E19" s="23"/>
      <c r="H19" s="20"/>
      <c r="I19" s="1" t="s">
        <v>38</v>
      </c>
      <c r="J19" s="31">
        <v>0.17330000000000001</v>
      </c>
      <c r="K19" s="10">
        <f>H19*J19</f>
        <v>0</v>
      </c>
    </row>
    <row r="20" spans="2:11">
      <c r="C20" s="4" t="s">
        <v>16</v>
      </c>
      <c r="D20" s="22"/>
      <c r="E20" s="23"/>
      <c r="H20" s="20"/>
      <c r="I20" s="1" t="s">
        <v>38</v>
      </c>
      <c r="J20" s="31">
        <v>0.1143</v>
      </c>
      <c r="K20" s="10">
        <f t="shared" si="0"/>
        <v>0</v>
      </c>
    </row>
    <row r="21" spans="2:11">
      <c r="B21" s="2"/>
    </row>
    <row r="22" spans="2:11">
      <c r="B22" s="2" t="s">
        <v>46</v>
      </c>
      <c r="C22" s="4" t="s">
        <v>47</v>
      </c>
      <c r="H22" s="20"/>
      <c r="I22" s="1" t="s">
        <v>48</v>
      </c>
      <c r="J22" s="30">
        <v>7.97</v>
      </c>
      <c r="K22" s="10">
        <f>H22*J22</f>
        <v>0</v>
      </c>
    </row>
    <row r="23" spans="2:11">
      <c r="B23" s="2"/>
      <c r="H23" s="12"/>
      <c r="I23" s="13"/>
      <c r="J23" s="29"/>
      <c r="K23" s="14"/>
    </row>
    <row r="24" spans="2:11">
      <c r="B24" s="2" t="s">
        <v>49</v>
      </c>
      <c r="C24" s="4" t="s">
        <v>50</v>
      </c>
      <c r="H24" s="20"/>
      <c r="I24" s="1" t="s">
        <v>31</v>
      </c>
      <c r="J24" s="31">
        <v>1.8974</v>
      </c>
      <c r="K24" s="10">
        <f t="shared" ref="K24" si="1">H24*J24</f>
        <v>0</v>
      </c>
    </row>
    <row r="25" spans="2:11">
      <c r="B25" s="2"/>
      <c r="C25" s="4" t="s">
        <v>51</v>
      </c>
      <c r="H25" s="20"/>
      <c r="I25" s="1" t="s">
        <v>31</v>
      </c>
      <c r="J25" s="31">
        <v>2.6922000000000001</v>
      </c>
      <c r="K25" s="10">
        <f>H25*J25</f>
        <v>0</v>
      </c>
    </row>
    <row r="26" spans="2:11">
      <c r="H26" s="9"/>
      <c r="J26" s="5"/>
      <c r="K26" s="11"/>
    </row>
    <row r="27" spans="2:11">
      <c r="B27" s="2" t="s">
        <v>22</v>
      </c>
      <c r="C27" s="4" t="s">
        <v>23</v>
      </c>
      <c r="H27" s="20"/>
      <c r="I27" s="1" t="s">
        <v>31</v>
      </c>
      <c r="J27" s="30">
        <v>2.93</v>
      </c>
      <c r="K27" s="10">
        <f>H27*J27</f>
        <v>0</v>
      </c>
    </row>
    <row r="28" spans="2:11">
      <c r="C28" s="4" t="s">
        <v>24</v>
      </c>
      <c r="H28" s="20"/>
      <c r="I28" s="1" t="s">
        <v>31</v>
      </c>
      <c r="J28" s="30">
        <v>2</v>
      </c>
      <c r="K28" s="10">
        <f t="shared" ref="K28:K34" si="2">H28*J28</f>
        <v>0</v>
      </c>
    </row>
    <row r="29" spans="2:11">
      <c r="C29" s="4" t="s">
        <v>25</v>
      </c>
      <c r="H29" s="20"/>
      <c r="I29" s="1" t="s">
        <v>31</v>
      </c>
      <c r="J29" s="30">
        <v>2.5299999999999998</v>
      </c>
      <c r="K29" s="10">
        <f t="shared" si="2"/>
        <v>0</v>
      </c>
    </row>
    <row r="30" spans="2:11">
      <c r="C30" s="4" t="s">
        <v>26</v>
      </c>
      <c r="H30" s="20"/>
      <c r="I30" s="1" t="s">
        <v>31</v>
      </c>
      <c r="J30" s="30">
        <v>3.33</v>
      </c>
      <c r="K30" s="10">
        <f t="shared" si="2"/>
        <v>0</v>
      </c>
    </row>
    <row r="31" spans="2:11">
      <c r="C31" s="4" t="s">
        <v>27</v>
      </c>
      <c r="H31" s="20"/>
      <c r="I31" s="1" t="s">
        <v>31</v>
      </c>
      <c r="J31" s="30">
        <v>3.27</v>
      </c>
      <c r="K31" s="10">
        <f t="shared" si="2"/>
        <v>0</v>
      </c>
    </row>
    <row r="32" spans="2:11">
      <c r="C32" s="4" t="s">
        <v>28</v>
      </c>
      <c r="H32" s="20"/>
      <c r="I32" s="1" t="s">
        <v>31</v>
      </c>
      <c r="J32" s="30">
        <v>4</v>
      </c>
      <c r="K32" s="10">
        <f t="shared" si="2"/>
        <v>0</v>
      </c>
    </row>
    <row r="33" spans="2:14">
      <c r="C33" s="4" t="s">
        <v>29</v>
      </c>
      <c r="H33" s="20"/>
      <c r="I33" s="1" t="s">
        <v>31</v>
      </c>
      <c r="J33" s="30">
        <v>3.13</v>
      </c>
      <c r="K33" s="10">
        <f t="shared" si="2"/>
        <v>0</v>
      </c>
    </row>
    <row r="34" spans="2:14">
      <c r="C34" s="4" t="s">
        <v>30</v>
      </c>
      <c r="H34" s="20"/>
      <c r="I34" s="1" t="s">
        <v>31</v>
      </c>
      <c r="J34" s="30">
        <v>2.3199999999999998</v>
      </c>
      <c r="K34" s="10">
        <f t="shared" si="2"/>
        <v>0</v>
      </c>
    </row>
    <row r="36" spans="2:14">
      <c r="B36" s="41"/>
      <c r="C36" s="42" t="s">
        <v>77</v>
      </c>
      <c r="J36" s="27" t="s">
        <v>74</v>
      </c>
      <c r="K36" s="26">
        <f>SUM(K5:K35)</f>
        <v>0</v>
      </c>
      <c r="L36" s="25" t="s">
        <v>75</v>
      </c>
    </row>
    <row r="37" spans="2:14">
      <c r="K37" s="24">
        <f>K36/1000</f>
        <v>0</v>
      </c>
      <c r="L37" s="27" t="s">
        <v>76</v>
      </c>
    </row>
    <row r="40" spans="2:14">
      <c r="J40" s="37" t="s">
        <v>80</v>
      </c>
      <c r="K40" s="38">
        <f>(K5+K6+K7)/1000</f>
        <v>0</v>
      </c>
      <c r="L40" s="37" t="s">
        <v>76</v>
      </c>
      <c r="M40" s="40" t="e">
        <f>(K40*M43)/K43</f>
        <v>#DIV/0!</v>
      </c>
      <c r="N40" s="39" t="s">
        <v>84</v>
      </c>
    </row>
    <row r="41" spans="2:14">
      <c r="J41" s="37" t="s">
        <v>81</v>
      </c>
      <c r="K41" s="38">
        <f>K9/1000</f>
        <v>0</v>
      </c>
      <c r="L41" s="37" t="s">
        <v>76</v>
      </c>
      <c r="M41" s="40" t="e">
        <f>(K41*M43)/K43</f>
        <v>#DIV/0!</v>
      </c>
      <c r="N41" s="39" t="s">
        <v>84</v>
      </c>
    </row>
    <row r="42" spans="2:14">
      <c r="J42" s="37" t="s">
        <v>82</v>
      </c>
      <c r="K42" s="38">
        <f>(SUM(K11:K34))/1000</f>
        <v>0</v>
      </c>
      <c r="L42" s="37" t="s">
        <v>76</v>
      </c>
      <c r="M42" s="40" t="e">
        <f>(K42*100)/K43</f>
        <v>#DIV/0!</v>
      </c>
      <c r="N42" s="39" t="s">
        <v>84</v>
      </c>
    </row>
    <row r="43" spans="2:14">
      <c r="J43" s="37" t="s">
        <v>83</v>
      </c>
      <c r="K43" s="38">
        <f>SUM(K40:K42)</f>
        <v>0</v>
      </c>
      <c r="L43" s="37" t="s">
        <v>76</v>
      </c>
      <c r="M43" s="40">
        <v>100</v>
      </c>
      <c r="N43" s="39" t="s">
        <v>84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15" sqref="A15"/>
    </sheetView>
  </sheetViews>
  <sheetFormatPr defaultColWidth="9" defaultRowHeight="12.75"/>
  <cols>
    <col min="1" max="1" width="25.140625" style="34" customWidth="1"/>
    <col min="2" max="2" width="20.42578125" style="34" customWidth="1"/>
    <col min="3" max="3" width="75" style="34" customWidth="1"/>
    <col min="4" max="16384" width="9" style="34"/>
  </cols>
  <sheetData>
    <row r="1" spans="1:3">
      <c r="A1" s="15"/>
    </row>
    <row r="2" spans="1:3">
      <c r="A2" s="6" t="s">
        <v>1</v>
      </c>
      <c r="B2" s="6" t="s">
        <v>18</v>
      </c>
      <c r="C2" s="35" t="s">
        <v>33</v>
      </c>
    </row>
    <row r="3" spans="1:3">
      <c r="A3" s="15" t="s">
        <v>44</v>
      </c>
      <c r="C3" s="19" t="s">
        <v>68</v>
      </c>
    </row>
    <row r="4" spans="1:3">
      <c r="A4" s="8" t="s">
        <v>20</v>
      </c>
      <c r="B4" s="7">
        <v>2.4432</v>
      </c>
      <c r="C4" s="18" t="s">
        <v>54</v>
      </c>
    </row>
    <row r="5" spans="1:3">
      <c r="A5" s="8" t="s">
        <v>21</v>
      </c>
      <c r="B5" s="7">
        <v>0.74960000000000004</v>
      </c>
      <c r="C5" s="18" t="s">
        <v>54</v>
      </c>
    </row>
    <row r="6" spans="1:3">
      <c r="A6" s="6"/>
      <c r="B6" s="7"/>
      <c r="C6" s="19"/>
    </row>
    <row r="7" spans="1:3">
      <c r="A7" s="8" t="s">
        <v>4</v>
      </c>
      <c r="B7" s="7">
        <v>0.58130000000000004</v>
      </c>
      <c r="C7" s="17" t="s">
        <v>34</v>
      </c>
    </row>
    <row r="8" spans="1:3">
      <c r="A8" s="8"/>
      <c r="B8" s="7"/>
      <c r="C8" s="19"/>
    </row>
    <row r="9" spans="1:3">
      <c r="A9" s="8" t="s">
        <v>64</v>
      </c>
      <c r="B9" s="7">
        <v>2.2375543279999999</v>
      </c>
      <c r="C9" s="19" t="s">
        <v>65</v>
      </c>
    </row>
    <row r="10" spans="1:3">
      <c r="A10" s="8" t="s">
        <v>66</v>
      </c>
      <c r="B10" s="7">
        <v>2.7446002740000002</v>
      </c>
      <c r="C10" s="19" t="s">
        <v>67</v>
      </c>
    </row>
    <row r="11" spans="1:3">
      <c r="A11" s="8" t="s">
        <v>69</v>
      </c>
      <c r="B11" s="7">
        <v>2.2472425999999999</v>
      </c>
      <c r="C11" s="19" t="s">
        <v>65</v>
      </c>
    </row>
    <row r="12" spans="1:3">
      <c r="A12" s="8" t="s">
        <v>70</v>
      </c>
      <c r="B12" s="7">
        <v>2.7446002740000002</v>
      </c>
      <c r="C12" s="19" t="s">
        <v>67</v>
      </c>
    </row>
    <row r="13" spans="1:3">
      <c r="A13" s="8" t="s">
        <v>71</v>
      </c>
      <c r="B13" s="7">
        <v>2.7446002740000002</v>
      </c>
      <c r="C13" s="19" t="s">
        <v>67</v>
      </c>
    </row>
    <row r="14" spans="1:3">
      <c r="A14" s="8" t="s">
        <v>72</v>
      </c>
      <c r="B14" s="7">
        <v>2.2375543279999999</v>
      </c>
      <c r="C14" s="19" t="s">
        <v>65</v>
      </c>
    </row>
    <row r="15" spans="1:3">
      <c r="A15" s="8" t="s">
        <v>13</v>
      </c>
      <c r="B15" s="7"/>
      <c r="C15" s="19"/>
    </row>
    <row r="16" spans="1:3">
      <c r="A16" s="8" t="s">
        <v>14</v>
      </c>
      <c r="B16" s="7"/>
      <c r="C16" s="19"/>
    </row>
    <row r="17" spans="1:3">
      <c r="A17" s="8" t="s">
        <v>15</v>
      </c>
      <c r="B17" s="7">
        <v>0.17330000000000001</v>
      </c>
      <c r="C17" s="19" t="s">
        <v>73</v>
      </c>
    </row>
    <row r="18" spans="1:3">
      <c r="A18" s="8" t="s">
        <v>16</v>
      </c>
      <c r="B18" s="7">
        <v>0.1143</v>
      </c>
      <c r="C18" s="19" t="s">
        <v>73</v>
      </c>
    </row>
    <row r="19" spans="1:3">
      <c r="A19" s="8"/>
      <c r="B19" s="7"/>
      <c r="C19" s="19"/>
    </row>
    <row r="20" spans="1:3">
      <c r="A20" s="8" t="s">
        <v>53</v>
      </c>
      <c r="B20" s="36">
        <v>7.97</v>
      </c>
      <c r="C20" s="18" t="s">
        <v>52</v>
      </c>
    </row>
    <row r="21" spans="1:3">
      <c r="A21" s="8"/>
      <c r="B21" s="36"/>
      <c r="C21" s="19"/>
    </row>
    <row r="22" spans="1:3" ht="18" customHeight="1">
      <c r="A22" s="8" t="s">
        <v>50</v>
      </c>
      <c r="B22" s="36">
        <v>1.8974</v>
      </c>
      <c r="C22" s="33" t="s">
        <v>78</v>
      </c>
    </row>
    <row r="23" spans="1:3" ht="25.5">
      <c r="A23" s="8" t="s">
        <v>51</v>
      </c>
      <c r="B23" s="36">
        <v>2.6922000000000001</v>
      </c>
      <c r="C23" s="33" t="s">
        <v>79</v>
      </c>
    </row>
    <row r="24" spans="1:3">
      <c r="A24" s="8"/>
      <c r="B24" s="36"/>
      <c r="C24" s="19"/>
    </row>
    <row r="25" spans="1:3">
      <c r="A25" s="8" t="s">
        <v>23</v>
      </c>
      <c r="B25" s="7">
        <v>2.93</v>
      </c>
      <c r="C25" s="19" t="s">
        <v>35</v>
      </c>
    </row>
    <row r="26" spans="1:3">
      <c r="A26" s="8" t="s">
        <v>24</v>
      </c>
      <c r="B26" s="7">
        <v>2</v>
      </c>
      <c r="C26" s="19" t="s">
        <v>35</v>
      </c>
    </row>
    <row r="27" spans="1:3">
      <c r="A27" s="8" t="s">
        <v>25</v>
      </c>
      <c r="B27" s="7">
        <v>2.5299999999999998</v>
      </c>
      <c r="C27" s="19" t="s">
        <v>35</v>
      </c>
    </row>
    <row r="28" spans="1:3">
      <c r="A28" s="8" t="s">
        <v>26</v>
      </c>
      <c r="B28" s="7">
        <v>3.33</v>
      </c>
      <c r="C28" s="19" t="s">
        <v>35</v>
      </c>
    </row>
    <row r="29" spans="1:3">
      <c r="A29" s="8" t="s">
        <v>27</v>
      </c>
      <c r="B29" s="7">
        <v>3.27</v>
      </c>
      <c r="C29" s="19" t="s">
        <v>35</v>
      </c>
    </row>
    <row r="30" spans="1:3">
      <c r="A30" s="8" t="s">
        <v>28</v>
      </c>
      <c r="B30" s="7">
        <v>4</v>
      </c>
      <c r="C30" s="19" t="s">
        <v>35</v>
      </c>
    </row>
    <row r="31" spans="1:3">
      <c r="A31" s="8" t="s">
        <v>29</v>
      </c>
      <c r="B31" s="7">
        <v>3.13</v>
      </c>
      <c r="C31" s="19" t="s">
        <v>35</v>
      </c>
    </row>
    <row r="32" spans="1:3">
      <c r="A32" s="8" t="s">
        <v>30</v>
      </c>
      <c r="B32" s="7">
        <v>2.3199999999999998</v>
      </c>
      <c r="C32" s="19" t="s">
        <v>35</v>
      </c>
    </row>
  </sheetData>
  <hyperlinks>
    <hyperlink ref="C20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workbookViewId="0">
      <selection activeCell="D20" sqref="D20"/>
    </sheetView>
  </sheetViews>
  <sheetFormatPr defaultRowHeight="15"/>
  <cols>
    <col min="1" max="1" width="16.42578125" bestFit="1" customWidth="1"/>
    <col min="2" max="2" width="16.42578125" customWidth="1"/>
    <col min="3" max="3" width="13.5703125" bestFit="1" customWidth="1"/>
    <col min="4" max="4" width="118.42578125" bestFit="1" customWidth="1"/>
  </cols>
  <sheetData>
    <row r="3" spans="1:4">
      <c r="A3" s="35" t="s">
        <v>1</v>
      </c>
      <c r="B3" s="35" t="s">
        <v>41</v>
      </c>
      <c r="D3" s="35" t="s">
        <v>33</v>
      </c>
    </row>
    <row r="4" spans="1:4">
      <c r="A4" s="8" t="s">
        <v>8</v>
      </c>
      <c r="B4" s="7">
        <v>13.795999999999999</v>
      </c>
      <c r="C4" s="43" t="s">
        <v>39</v>
      </c>
      <c r="D4" s="19" t="s">
        <v>59</v>
      </c>
    </row>
    <row r="5" spans="1:4">
      <c r="A5" s="8" t="s">
        <v>57</v>
      </c>
      <c r="B5" s="7">
        <v>11.111000000000001</v>
      </c>
      <c r="C5" s="43" t="s">
        <v>39</v>
      </c>
      <c r="D5" s="19" t="s">
        <v>60</v>
      </c>
    </row>
    <row r="6" spans="1:4">
      <c r="A6" s="8" t="s">
        <v>9</v>
      </c>
      <c r="B6" s="7">
        <v>11.904999999999999</v>
      </c>
      <c r="C6" s="43" t="s">
        <v>40</v>
      </c>
      <c r="D6" s="19" t="s">
        <v>61</v>
      </c>
    </row>
    <row r="7" spans="1:4">
      <c r="A7" s="8" t="s">
        <v>10</v>
      </c>
      <c r="B7" s="7">
        <v>2.85</v>
      </c>
      <c r="C7" s="43" t="s">
        <v>39</v>
      </c>
      <c r="D7" s="19" t="s">
        <v>62</v>
      </c>
    </row>
    <row r="8" spans="1:4">
      <c r="A8" s="8" t="s">
        <v>11</v>
      </c>
      <c r="B8" s="7">
        <v>10.204000000000001</v>
      </c>
      <c r="C8" s="43" t="s">
        <v>39</v>
      </c>
      <c r="D8" s="19" t="s">
        <v>63</v>
      </c>
    </row>
    <row r="9" spans="1:4">
      <c r="A9" s="8" t="s">
        <v>12</v>
      </c>
      <c r="B9" s="7">
        <v>38.655000000000001</v>
      </c>
      <c r="C9" s="43" t="s">
        <v>39</v>
      </c>
      <c r="D9" s="19" t="s">
        <v>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คำนวณ</vt:lpstr>
      <vt:lpstr>ที่มาEF</vt:lpstr>
      <vt:lpstr>ที่มาอัตราการสิ้นเปลือง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MICE Capabilities</cp:lastModifiedBy>
  <cp:lastPrinted>2013-10-17T03:10:07Z</cp:lastPrinted>
  <dcterms:created xsi:type="dcterms:W3CDTF">2013-10-16T04:32:23Z</dcterms:created>
  <dcterms:modified xsi:type="dcterms:W3CDTF">2016-12-07T08:12:39Z</dcterms:modified>
</cp:coreProperties>
</file>